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rk\Documents\Lydford Files\Lydford PC\Audit 2020-21\Internal Audit\Documents required by auditor\"/>
    </mc:Choice>
  </mc:AlternateContent>
  <xr:revisionPtr revIDLastSave="0" documentId="13_ncr:1_{15B12368-0116-4753-8AD8-F82C1FEA578D}" xr6:coauthVersionLast="46" xr6:coauthVersionMax="46" xr10:uidLastSave="{00000000-0000-0000-0000-000000000000}"/>
  <bookViews>
    <workbookView xWindow="-110" yWindow="-110" windowWidth="19420" windowHeight="10420" activeTab="2" xr2:uid="{00000000-000D-0000-FFFF-FFFF00000000}"/>
  </bookViews>
  <sheets>
    <sheet name="Agreed 2018 2019" sheetId="2" r:id="rId1"/>
    <sheet name="Agreed 2019 2020" sheetId="3" r:id="rId2"/>
    <sheet name="Agreed 2020-21" sheetId="4" r:id="rId3"/>
    <sheet name="Proposal 2021-22" sheetId="6" r:id="rId4"/>
    <sheet name="Sheet1" sheetId="5" r:id="rId5"/>
  </sheets>
  <definedNames>
    <definedName name="_xlnm.Print_Area" localSheetId="1">'Agreed 2019 2020'!$A$1:$I$23</definedName>
    <definedName name="_xlnm.Print_Titles" localSheetId="2">'Agreed 2020-21'!$A:$A</definedName>
    <definedName name="_xlnm.Print_Titles" localSheetId="3">'Proposal 2021-22'!$A:$A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6" l="1"/>
  <c r="F34" i="6" s="1"/>
  <c r="G34" i="6" s="1"/>
  <c r="E32" i="6"/>
  <c r="F32" i="6" s="1"/>
  <c r="G32" i="6" s="1"/>
  <c r="D32" i="6"/>
  <c r="F29" i="6"/>
  <c r="G29" i="6" s="1"/>
  <c r="F27" i="6"/>
  <c r="G27" i="6" s="1"/>
  <c r="F26" i="6"/>
  <c r="G26" i="6" s="1"/>
  <c r="F25" i="6"/>
  <c r="G25" i="6" s="1"/>
  <c r="F23" i="6"/>
  <c r="F22" i="6"/>
  <c r="G22" i="6" s="1"/>
  <c r="G21" i="6"/>
  <c r="F21" i="6"/>
  <c r="F20" i="6"/>
  <c r="G20" i="6" s="1"/>
  <c r="F18" i="6"/>
  <c r="F17" i="6"/>
  <c r="G17" i="6" s="1"/>
  <c r="F14" i="6"/>
  <c r="G13" i="6"/>
  <c r="F13" i="6"/>
  <c r="F12" i="6"/>
  <c r="G12" i="6" s="1"/>
  <c r="G11" i="6"/>
  <c r="F11" i="6"/>
  <c r="F9" i="6"/>
  <c r="G9" i="6" s="1"/>
  <c r="G7" i="6"/>
  <c r="F7" i="6"/>
  <c r="F6" i="6"/>
  <c r="F5" i="6"/>
  <c r="G5" i="6" s="1"/>
  <c r="F4" i="6"/>
  <c r="G4" i="6" s="1"/>
  <c r="F3" i="6"/>
  <c r="G3" i="6" s="1"/>
  <c r="E32" i="4" l="1"/>
  <c r="F23" i="4"/>
  <c r="F7" i="4" l="1"/>
  <c r="F4" i="4" l="1"/>
  <c r="G4" i="4" s="1"/>
  <c r="G7" i="4"/>
  <c r="F9" i="4"/>
  <c r="G9" i="4" s="1"/>
  <c r="F25" i="4"/>
  <c r="G25" i="4" s="1"/>
  <c r="F26" i="4"/>
  <c r="G26" i="4" s="1"/>
  <c r="F27" i="4"/>
  <c r="G27" i="4" s="1"/>
  <c r="F5" i="4"/>
  <c r="G5" i="4" s="1"/>
  <c r="F11" i="4"/>
  <c r="G11" i="4" s="1"/>
  <c r="F12" i="4"/>
  <c r="G12" i="4" s="1"/>
  <c r="F17" i="4"/>
  <c r="G17" i="4" s="1"/>
  <c r="F20" i="4"/>
  <c r="G20" i="4" s="1"/>
  <c r="F21" i="4"/>
  <c r="G21" i="4" s="1"/>
  <c r="F22" i="4"/>
  <c r="G22" i="4" s="1"/>
  <c r="F13" i="4"/>
  <c r="G13" i="4" s="1"/>
  <c r="F29" i="4"/>
  <c r="G29" i="4" s="1"/>
  <c r="F14" i="4"/>
  <c r="F6" i="4"/>
  <c r="F18" i="4"/>
  <c r="F3" i="4"/>
  <c r="G3" i="4" s="1"/>
  <c r="D32" i="4" l="1"/>
  <c r="F32" i="4" s="1"/>
  <c r="G32" i="4" s="1"/>
  <c r="D20" i="3" l="1"/>
  <c r="D25" i="3" s="1"/>
  <c r="H21" i="2" l="1"/>
  <c r="D21" i="2" l="1"/>
  <c r="E4" i="2"/>
  <c r="E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F4" i="2" l="1"/>
  <c r="C21" i="2"/>
  <c r="E34" i="4" l="1"/>
  <c r="F34" i="4" s="1"/>
  <c r="G3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25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Set by Ministry of Housing, Communities &amp; Local Govt. at £8.32 per elector for 2020-21</t>
        </r>
      </text>
    </comment>
    <comment ref="D34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Deficit Budget 2018/19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25" authorId="0" shapeId="0" xr:uid="{CC1DDF08-6916-46A3-B60D-119739746120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Set by Ministry of Housing, Communities &amp; Local Govt. at £8.32 per elector for 2020-21</t>
        </r>
      </text>
    </comment>
    <comment ref="D34" authorId="0" shapeId="0" xr:uid="{5A3824D1-AA6A-459C-95AE-B629FEE5CBB4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Deficit Budget 2018/19</t>
        </r>
      </text>
    </comment>
  </commentList>
</comments>
</file>

<file path=xl/sharedStrings.xml><?xml version="1.0" encoding="utf-8"?>
<sst xmlns="http://schemas.openxmlformats.org/spreadsheetml/2006/main" count="191" uniqueCount="87">
  <si>
    <t>PAYMENTS</t>
  </si>
  <si>
    <t>Room Hire</t>
  </si>
  <si>
    <t>Clerk (salary)</t>
  </si>
  <si>
    <t>Clerk fixed exps</t>
  </si>
  <si>
    <t>Audit fee Internal</t>
  </si>
  <si>
    <t>Insurance</t>
  </si>
  <si>
    <t>Playground Inspection</t>
  </si>
  <si>
    <t>Training</t>
  </si>
  <si>
    <t>Grants</t>
  </si>
  <si>
    <t>Burial Grant</t>
  </si>
  <si>
    <t>Total</t>
  </si>
  <si>
    <t>2018-19</t>
  </si>
  <si>
    <t>Precept</t>
  </si>
  <si>
    <t>Mileage PC</t>
  </si>
  <si>
    <t>CPRE</t>
  </si>
  <si>
    <t>BUDGET 2018-2019</t>
  </si>
  <si>
    <t>DALC membership</t>
  </si>
  <si>
    <t>Website</t>
  </si>
  <si>
    <t>Grass cutting</t>
  </si>
  <si>
    <t>HMRC/payroll</t>
  </si>
  <si>
    <t>Sundry S137 (Poppies)</t>
  </si>
  <si>
    <t>Remaining</t>
  </si>
  <si>
    <t>PAYMENTS(April/August 2018)</t>
  </si>
  <si>
    <t>% remainng after 6 mnths</t>
  </si>
  <si>
    <t>based on net monthly £64.60</t>
  </si>
  <si>
    <t>based on £18 monthly for mileage, phone utilities</t>
  </si>
  <si>
    <t>cllr training mileage</t>
  </si>
  <si>
    <t>poppies £54 and CPRE £36</t>
  </si>
  <si>
    <t>to S137</t>
  </si>
  <si>
    <t>Increases yearly</t>
  </si>
  <si>
    <t>Yearly inspection required</t>
  </si>
  <si>
    <t>annual</t>
  </si>
  <si>
    <t>Course costs</t>
  </si>
  <si>
    <t>Yearly</t>
  </si>
  <si>
    <t>Proposed Budget 2019-20</t>
  </si>
  <si>
    <t>reduced to cover increased in admin</t>
  </si>
  <si>
    <t>estimated</t>
  </si>
  <si>
    <t>based on net monthly £259 (hourly rate raised by Govt).</t>
  </si>
  <si>
    <t>BUDGET 2019 - 2020</t>
  </si>
  <si>
    <t>Sundry S137 (Poppies, CPRE)</t>
  </si>
  <si>
    <t>Toilets</t>
  </si>
  <si>
    <t xml:space="preserve"> Budget 2019-20</t>
  </si>
  <si>
    <t>Precept agreed</t>
  </si>
  <si>
    <t>Difference between agreed precept and budget</t>
  </si>
  <si>
    <t>Budget 2020-21</t>
  </si>
  <si>
    <r>
      <t xml:space="preserve">Clerk fixed exps </t>
    </r>
    <r>
      <rPr>
        <b/>
        <sz val="10"/>
        <rFont val="Arial"/>
        <family val="2"/>
      </rPr>
      <t>Sundry Expenses</t>
    </r>
  </si>
  <si>
    <t>Payroll Services</t>
  </si>
  <si>
    <t>Bank Fees</t>
  </si>
  <si>
    <t>Website &amp; computing</t>
  </si>
  <si>
    <t>n/a</t>
  </si>
  <si>
    <t>Parish election clawback WDBC</t>
  </si>
  <si>
    <t>To match spending 2019/20</t>
  </si>
  <si>
    <t>Clerk training &amp; Cilca</t>
  </si>
  <si>
    <t>Anticipated rise in membership</t>
  </si>
  <si>
    <t>Match spending 2019/20</t>
  </si>
  <si>
    <t>Cost hasn't risen in previous years</t>
  </si>
  <si>
    <t>Increased cover &amp; price increase</t>
  </si>
  <si>
    <t>Sundry expenses</t>
  </si>
  <si>
    <t>Information Commissioner's Office fees</t>
  </si>
  <si>
    <t>Claimed under payroll</t>
  </si>
  <si>
    <t>Repairs</t>
  </si>
  <si>
    <t>Bus shelter etc.</t>
  </si>
  <si>
    <t>Observations</t>
  </si>
  <si>
    <t>Change 2019/20 - 2020/21</t>
  </si>
  <si>
    <t>Electricity, water, servicing of Wallgate (business rates to be paid by WDBC this year), consumables. Routine repairs / minor replacements. Begin to build reserve for major replacements.</t>
  </si>
  <si>
    <t>Represents an increase in precept.</t>
  </si>
  <si>
    <t>Based on suggested pay increase</t>
  </si>
  <si>
    <t>Only two wreaths required next year</t>
  </si>
  <si>
    <t>New auditor charges £50 plus mileage.</t>
  </si>
  <si>
    <t>£6 p.m.</t>
  </si>
  <si>
    <t>Represents a neutral budget.</t>
  </si>
  <si>
    <t>Budget Total</t>
  </si>
  <si>
    <t>If paid by Direct Debit. £40 else.</t>
  </si>
  <si>
    <t>Moving to SCP7 and allowing for 2% cost of living increase</t>
  </si>
  <si>
    <t>Budget Lines</t>
  </si>
  <si>
    <t>Personnel</t>
  </si>
  <si>
    <t>Admin</t>
  </si>
  <si>
    <t>Councillors</t>
  </si>
  <si>
    <t>Running Costs (Council)</t>
  </si>
  <si>
    <t>Running Costs (Parish)</t>
  </si>
  <si>
    <t>Agreed by Council 10.12.19 (See agenda item 8(b))</t>
  </si>
  <si>
    <t>Major Expenditure Projects</t>
  </si>
  <si>
    <t>No claims 2018/19</t>
  </si>
  <si>
    <t>No requests 2018/19. There may be money left from Playground funds.</t>
  </si>
  <si>
    <t>No requests 2018/19.</t>
  </si>
  <si>
    <t>Sundry Deductions</t>
  </si>
  <si>
    <t>Agreed by Council 10.12.19 (See minute item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</si>
</sst>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Bold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trike/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/>
    <xf numFmtId="0" fontId="2" fillId="2" borderId="1" xfId="0" applyNumberFormat="1" applyFont="1" applyFill="1" applyBorder="1" applyAlignment="1"/>
    <xf numFmtId="0" fontId="5" fillId="0" borderId="0" xfId="0" applyFont="1"/>
    <xf numFmtId="0" fontId="6" fillId="2" borderId="0" xfId="0" applyFont="1" applyFill="1"/>
    <xf numFmtId="0" fontId="4" fillId="0" borderId="0" xfId="0" applyFont="1"/>
    <xf numFmtId="0" fontId="7" fillId="2" borderId="1" xfId="0" applyNumberFormat="1" applyFont="1" applyFill="1" applyBorder="1" applyAlignment="1"/>
    <xf numFmtId="0" fontId="8" fillId="2" borderId="0" xfId="0" applyFont="1" applyFill="1"/>
    <xf numFmtId="0" fontId="9" fillId="0" borderId="0" xfId="0" applyFont="1"/>
    <xf numFmtId="0" fontId="10" fillId="0" borderId="0" xfId="0" applyFont="1"/>
    <xf numFmtId="2" fontId="0" fillId="0" borderId="0" xfId="0" applyNumberFormat="1"/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1" fillId="0" borderId="0" xfId="0" applyFont="1"/>
    <xf numFmtId="0" fontId="12" fillId="2" borderId="0" xfId="0" applyFont="1" applyFill="1"/>
    <xf numFmtId="0" fontId="6" fillId="0" borderId="0" xfId="0" applyFont="1"/>
    <xf numFmtId="0" fontId="13" fillId="0" borderId="0" xfId="0" applyFont="1"/>
    <xf numFmtId="0" fontId="8" fillId="0" borderId="0" xfId="0" applyFont="1" applyFill="1" applyBorder="1" applyAlignment="1">
      <alignment wrapText="1"/>
    </xf>
    <xf numFmtId="164" fontId="4" fillId="0" borderId="0" xfId="0" applyNumberFormat="1" applyFont="1"/>
    <xf numFmtId="164" fontId="8" fillId="0" borderId="0" xfId="0" applyNumberFormat="1" applyFont="1"/>
    <xf numFmtId="164" fontId="5" fillId="0" borderId="0" xfId="0" applyNumberFormat="1" applyFont="1"/>
    <xf numFmtId="8" fontId="0" fillId="0" borderId="0" xfId="0" applyNumberFormat="1"/>
    <xf numFmtId="8" fontId="14" fillId="0" borderId="0" xfId="0" applyNumberFormat="1" applyFont="1"/>
    <xf numFmtId="8" fontId="15" fillId="0" borderId="0" xfId="0" applyNumberFormat="1" applyFont="1"/>
    <xf numFmtId="164" fontId="0" fillId="0" borderId="0" xfId="0" applyNumberForma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 wrapText="1"/>
    </xf>
    <xf numFmtId="0" fontId="16" fillId="2" borderId="1" xfId="0" applyNumberFormat="1" applyFont="1" applyFill="1" applyBorder="1" applyAlignment="1"/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0" xfId="0" applyBorder="1"/>
    <xf numFmtId="0" fontId="7" fillId="2" borderId="2" xfId="0" applyNumberFormat="1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4" fillId="0" borderId="2" xfId="0" applyNumberFormat="1" applyFont="1" applyBorder="1"/>
    <xf numFmtId="164" fontId="0" fillId="0" borderId="2" xfId="0" applyNumberFormat="1" applyBorder="1"/>
    <xf numFmtId="165" fontId="1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164" fontId="1" fillId="0" borderId="2" xfId="0" applyNumberFormat="1" applyFont="1" applyBorder="1"/>
    <xf numFmtId="165" fontId="0" fillId="0" borderId="2" xfId="0" applyNumberForma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0" fontId="18" fillId="0" borderId="2" xfId="0" applyFont="1" applyBorder="1"/>
    <xf numFmtId="0" fontId="2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/>
    <xf numFmtId="0" fontId="21" fillId="2" borderId="2" xfId="0" applyNumberFormat="1" applyFont="1" applyFill="1" applyBorder="1" applyAlignment="1"/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>
      <alignment horizontal="left" vertical="center"/>
    </xf>
    <xf numFmtId="0" fontId="0" fillId="0" borderId="3" xfId="0" applyBorder="1"/>
    <xf numFmtId="164" fontId="0" fillId="0" borderId="4" xfId="0" applyNumberFormat="1" applyBorder="1"/>
    <xf numFmtId="165" fontId="0" fillId="0" borderId="4" xfId="0" applyNumberFormat="1" applyBorder="1" applyAlignment="1">
      <alignment horizontal="center"/>
    </xf>
    <xf numFmtId="0" fontId="0" fillId="0" borderId="4" xfId="0" applyBorder="1"/>
    <xf numFmtId="164" fontId="4" fillId="0" borderId="0" xfId="0" applyNumberFormat="1" applyFont="1" applyBorder="1"/>
    <xf numFmtId="164" fontId="0" fillId="0" borderId="0" xfId="0" applyNumberFormat="1" applyBorder="1"/>
    <xf numFmtId="165" fontId="1" fillId="0" borderId="0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0" fontId="8" fillId="2" borderId="4" xfId="0" applyFont="1" applyFill="1" applyBorder="1"/>
    <xf numFmtId="164" fontId="8" fillId="0" borderId="4" xfId="0" applyNumberFormat="1" applyFont="1" applyBorder="1"/>
    <xf numFmtId="0" fontId="6" fillId="2" borderId="0" xfId="0" applyFont="1" applyFill="1" applyBorder="1"/>
    <xf numFmtId="164" fontId="8" fillId="0" borderId="0" xfId="0" applyNumberFormat="1" applyFont="1" applyBorder="1"/>
    <xf numFmtId="165" fontId="0" fillId="0" borderId="0" xfId="0" applyNumberFormat="1" applyBorder="1"/>
    <xf numFmtId="0" fontId="0" fillId="0" borderId="3" xfId="0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Alignment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6"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workbookViewId="0">
      <selection activeCell="I6" sqref="I6"/>
    </sheetView>
  </sheetViews>
  <sheetFormatPr defaultRowHeight="15.5" x14ac:dyDescent="0.35"/>
  <cols>
    <col min="1" max="1" width="23.54296875" customWidth="1"/>
    <col min="2" max="2" width="2.7265625" customWidth="1"/>
    <col min="3" max="3" width="9.1796875" style="13"/>
    <col min="4" max="4" width="11.7265625" customWidth="1"/>
    <col min="5" max="5" width="9.1796875" customWidth="1"/>
    <col min="6" max="6" width="9.54296875" bestFit="1" customWidth="1"/>
    <col min="7" max="7" width="3.453125" customWidth="1"/>
    <col min="8" max="8" width="7.81640625" style="5" customWidth="1"/>
  </cols>
  <sheetData>
    <row r="1" spans="1:9" ht="18.5" x14ac:dyDescent="0.45">
      <c r="A1" s="14" t="s">
        <v>15</v>
      </c>
    </row>
    <row r="2" spans="1:9" x14ac:dyDescent="0.35">
      <c r="A2" s="1"/>
      <c r="D2" s="3"/>
      <c r="E2" s="3"/>
    </row>
    <row r="3" spans="1:9" ht="58" x14ac:dyDescent="0.35">
      <c r="A3" s="6" t="s">
        <v>0</v>
      </c>
      <c r="C3" s="13" t="s">
        <v>11</v>
      </c>
      <c r="D3" s="12" t="s">
        <v>22</v>
      </c>
      <c r="E3" s="12" t="s">
        <v>21</v>
      </c>
      <c r="F3" s="11" t="s">
        <v>23</v>
      </c>
      <c r="G3" s="11"/>
      <c r="H3" s="17" t="s">
        <v>34</v>
      </c>
    </row>
    <row r="4" spans="1:9" x14ac:dyDescent="0.35">
      <c r="A4" s="2" t="s">
        <v>2</v>
      </c>
      <c r="C4" s="13">
        <v>2626.5</v>
      </c>
      <c r="D4">
        <v>1543.13</v>
      </c>
      <c r="E4" s="8">
        <f>SUM(C4-D4)</f>
        <v>1083.3699999999999</v>
      </c>
      <c r="F4" s="10">
        <f>SUM(E4/(C4/100))</f>
        <v>41.247667999238523</v>
      </c>
      <c r="H4" s="5">
        <v>3108</v>
      </c>
      <c r="I4" t="s">
        <v>37</v>
      </c>
    </row>
    <row r="5" spans="1:9" x14ac:dyDescent="0.35">
      <c r="A5" s="2" t="s">
        <v>19</v>
      </c>
      <c r="C5" s="13">
        <v>875.5</v>
      </c>
      <c r="D5">
        <v>466.6</v>
      </c>
      <c r="E5" s="8">
        <f t="shared" ref="E5:E20" si="0">SUM(C5-D5)</f>
        <v>408.9</v>
      </c>
      <c r="F5" s="10">
        <f t="shared" ref="F5:F20" si="1">SUM(E5/(C5/100))</f>
        <v>46.704740148486572</v>
      </c>
      <c r="H5" s="5">
        <v>776</v>
      </c>
      <c r="I5" t="s">
        <v>24</v>
      </c>
    </row>
    <row r="6" spans="1:9" x14ac:dyDescent="0.35">
      <c r="A6" s="2" t="s">
        <v>3</v>
      </c>
      <c r="C6" s="13">
        <v>216</v>
      </c>
      <c r="D6">
        <v>119.99</v>
      </c>
      <c r="E6" s="8">
        <f t="shared" si="0"/>
        <v>96.01</v>
      </c>
      <c r="F6" s="10">
        <f t="shared" si="1"/>
        <v>44.449074074074076</v>
      </c>
      <c r="H6" s="5">
        <v>216</v>
      </c>
      <c r="I6" t="s">
        <v>25</v>
      </c>
    </row>
    <row r="7" spans="1:9" x14ac:dyDescent="0.35">
      <c r="A7" s="2" t="s">
        <v>13</v>
      </c>
      <c r="C7" s="13">
        <v>50</v>
      </c>
      <c r="D7">
        <v>0</v>
      </c>
      <c r="E7" s="8">
        <f t="shared" si="0"/>
        <v>50</v>
      </c>
      <c r="F7" s="10">
        <f t="shared" si="1"/>
        <v>100</v>
      </c>
      <c r="H7" s="5">
        <v>50</v>
      </c>
      <c r="I7" t="s">
        <v>26</v>
      </c>
    </row>
    <row r="8" spans="1:9" x14ac:dyDescent="0.35">
      <c r="A8" s="2" t="s">
        <v>20</v>
      </c>
      <c r="C8" s="13">
        <v>54</v>
      </c>
      <c r="D8">
        <v>0</v>
      </c>
      <c r="E8" s="8">
        <f t="shared" si="0"/>
        <v>54</v>
      </c>
      <c r="F8" s="10">
        <f t="shared" si="1"/>
        <v>100</v>
      </c>
      <c r="H8" s="5">
        <v>90</v>
      </c>
      <c r="I8" t="s">
        <v>27</v>
      </c>
    </row>
    <row r="9" spans="1:9" x14ac:dyDescent="0.35">
      <c r="A9" s="2" t="s">
        <v>8</v>
      </c>
      <c r="C9" s="13">
        <v>1000</v>
      </c>
      <c r="D9">
        <v>100</v>
      </c>
      <c r="E9" s="8">
        <f t="shared" si="0"/>
        <v>900</v>
      </c>
      <c r="F9" s="10">
        <f t="shared" si="1"/>
        <v>90</v>
      </c>
      <c r="H9" s="5">
        <v>750</v>
      </c>
      <c r="I9" t="s">
        <v>35</v>
      </c>
    </row>
    <row r="10" spans="1:9" x14ac:dyDescent="0.35">
      <c r="A10" s="2" t="s">
        <v>9</v>
      </c>
      <c r="C10" s="13">
        <v>250</v>
      </c>
      <c r="D10">
        <v>0</v>
      </c>
      <c r="E10" s="8">
        <f t="shared" si="0"/>
        <v>250</v>
      </c>
      <c r="F10" s="10">
        <f t="shared" si="1"/>
        <v>100</v>
      </c>
      <c r="H10" s="5">
        <v>250</v>
      </c>
      <c r="I10" t="s">
        <v>31</v>
      </c>
    </row>
    <row r="11" spans="1:9" x14ac:dyDescent="0.35">
      <c r="A11" s="2" t="s">
        <v>7</v>
      </c>
      <c r="C11" s="13">
        <v>100</v>
      </c>
      <c r="D11">
        <v>0</v>
      </c>
      <c r="E11" s="8">
        <f t="shared" si="0"/>
        <v>100</v>
      </c>
      <c r="F11" s="10">
        <f t="shared" si="1"/>
        <v>100</v>
      </c>
      <c r="H11" s="5">
        <v>100</v>
      </c>
      <c r="I11" t="s">
        <v>32</v>
      </c>
    </row>
    <row r="12" spans="1:9" x14ac:dyDescent="0.35">
      <c r="A12" s="2" t="s">
        <v>16</v>
      </c>
      <c r="C12" s="13">
        <v>88</v>
      </c>
      <c r="D12">
        <v>78.48</v>
      </c>
      <c r="E12" s="8">
        <f t="shared" si="0"/>
        <v>9.519999999999996</v>
      </c>
      <c r="F12" s="10">
        <f t="shared" si="1"/>
        <v>10.818181818181813</v>
      </c>
      <c r="H12" s="5">
        <v>80</v>
      </c>
      <c r="I12" t="s">
        <v>33</v>
      </c>
    </row>
    <row r="13" spans="1:9" x14ac:dyDescent="0.35">
      <c r="A13" s="2" t="s">
        <v>17</v>
      </c>
      <c r="C13" s="13">
        <v>190</v>
      </c>
      <c r="D13">
        <v>41.47</v>
      </c>
      <c r="E13" s="8">
        <f t="shared" si="0"/>
        <v>148.53</v>
      </c>
      <c r="F13" s="10">
        <f t="shared" si="1"/>
        <v>78.173684210526318</v>
      </c>
      <c r="H13" s="5">
        <v>190</v>
      </c>
      <c r="I13" t="s">
        <v>36</v>
      </c>
    </row>
    <row r="14" spans="1:9" x14ac:dyDescent="0.35">
      <c r="A14" s="2" t="s">
        <v>1</v>
      </c>
      <c r="C14" s="13">
        <v>68</v>
      </c>
      <c r="D14">
        <v>0</v>
      </c>
      <c r="E14" s="8">
        <f t="shared" si="0"/>
        <v>68</v>
      </c>
      <c r="F14" s="10">
        <f t="shared" si="1"/>
        <v>99.999999999999986</v>
      </c>
      <c r="H14" s="5">
        <v>68</v>
      </c>
      <c r="I14" t="s">
        <v>31</v>
      </c>
    </row>
    <row r="15" spans="1:9" x14ac:dyDescent="0.35">
      <c r="A15" s="2" t="s">
        <v>18</v>
      </c>
      <c r="C15" s="13">
        <v>60</v>
      </c>
      <c r="D15">
        <v>0</v>
      </c>
      <c r="E15" s="8">
        <f t="shared" si="0"/>
        <v>60</v>
      </c>
      <c r="F15" s="10">
        <f t="shared" si="1"/>
        <v>100</v>
      </c>
      <c r="H15" s="5">
        <v>60</v>
      </c>
    </row>
    <row r="16" spans="1:9" x14ac:dyDescent="0.35">
      <c r="A16" s="2" t="s">
        <v>6</v>
      </c>
      <c r="C16" s="13">
        <v>65</v>
      </c>
      <c r="D16">
        <v>66.5</v>
      </c>
      <c r="E16" s="8">
        <f t="shared" si="0"/>
        <v>-1.5</v>
      </c>
      <c r="F16" s="10">
        <f t="shared" si="1"/>
        <v>-2.3076923076923075</v>
      </c>
      <c r="H16" s="5">
        <v>68</v>
      </c>
      <c r="I16" t="s">
        <v>30</v>
      </c>
    </row>
    <row r="17" spans="1:9" x14ac:dyDescent="0.35">
      <c r="A17" s="2" t="s">
        <v>5</v>
      </c>
      <c r="C17" s="13">
        <v>480</v>
      </c>
      <c r="D17">
        <v>536.58000000000004</v>
      </c>
      <c r="E17" s="9">
        <f t="shared" si="0"/>
        <v>-56.580000000000041</v>
      </c>
      <c r="F17" s="10">
        <f t="shared" si="1"/>
        <v>-11.787500000000009</v>
      </c>
      <c r="H17" s="5">
        <v>600</v>
      </c>
      <c r="I17" t="s">
        <v>29</v>
      </c>
    </row>
    <row r="18" spans="1:9" x14ac:dyDescent="0.35">
      <c r="A18" s="2" t="s">
        <v>14</v>
      </c>
      <c r="C18" s="13">
        <v>36</v>
      </c>
      <c r="D18">
        <v>0</v>
      </c>
      <c r="E18" s="8">
        <f t="shared" si="0"/>
        <v>36</v>
      </c>
      <c r="F18" s="10">
        <f t="shared" si="1"/>
        <v>100</v>
      </c>
      <c r="H18" s="5">
        <v>0</v>
      </c>
      <c r="I18" t="s">
        <v>28</v>
      </c>
    </row>
    <row r="19" spans="1:9" x14ac:dyDescent="0.35">
      <c r="A19" s="2" t="s">
        <v>4</v>
      </c>
      <c r="C19" s="13">
        <v>135</v>
      </c>
      <c r="D19">
        <v>0</v>
      </c>
      <c r="E19" s="8">
        <f t="shared" si="0"/>
        <v>135</v>
      </c>
      <c r="F19" s="10">
        <f t="shared" si="1"/>
        <v>100</v>
      </c>
      <c r="H19" s="5">
        <v>135</v>
      </c>
    </row>
    <row r="20" spans="1:9" ht="15.75" customHeight="1" x14ac:dyDescent="0.35">
      <c r="A20" s="2"/>
      <c r="E20" s="8">
        <f t="shared" si="0"/>
        <v>0</v>
      </c>
      <c r="F20" s="10" t="e">
        <f t="shared" si="1"/>
        <v>#DIV/0!</v>
      </c>
    </row>
    <row r="21" spans="1:9" x14ac:dyDescent="0.35">
      <c r="A21" s="6" t="s">
        <v>10</v>
      </c>
      <c r="C21" s="13">
        <f>SUM(C4:C20)</f>
        <v>6294</v>
      </c>
      <c r="D21">
        <f>SUM(D4:D19)</f>
        <v>2952.7499999999995</v>
      </c>
      <c r="E21" s="8">
        <f>SUM(E4:E19)</f>
        <v>3341.25</v>
      </c>
      <c r="H21" s="5">
        <f>SUM(H4:H19)</f>
        <v>6541</v>
      </c>
    </row>
    <row r="22" spans="1:9" x14ac:dyDescent="0.35">
      <c r="A22" s="6"/>
    </row>
    <row r="23" spans="1:9" x14ac:dyDescent="0.35">
      <c r="A23" s="4" t="s">
        <v>12</v>
      </c>
      <c r="B23" s="15"/>
      <c r="C23" s="16">
        <v>6263</v>
      </c>
      <c r="H23" s="15">
        <v>6263</v>
      </c>
    </row>
    <row r="24" spans="1:9" x14ac:dyDescent="0.35">
      <c r="A24" s="7"/>
    </row>
  </sheetData>
  <sheetProtection password="91CE" sheet="1" objects="1" scenarios="1"/>
  <printOptions headings="1"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activeCell="E7" sqref="E7"/>
    </sheetView>
  </sheetViews>
  <sheetFormatPr defaultRowHeight="14.5" x14ac:dyDescent="0.35"/>
  <cols>
    <col min="1" max="1" width="32.26953125" customWidth="1"/>
    <col min="5" max="5" width="9.1796875" style="26"/>
    <col min="14" max="14" width="15.54296875" customWidth="1"/>
  </cols>
  <sheetData>
    <row r="1" spans="1:14" x14ac:dyDescent="0.35">
      <c r="A1" t="s">
        <v>38</v>
      </c>
    </row>
    <row r="3" spans="1:14" ht="29" x14ac:dyDescent="0.35">
      <c r="A3" s="6" t="s">
        <v>0</v>
      </c>
      <c r="D3" s="25" t="s">
        <v>41</v>
      </c>
      <c r="E3" s="27"/>
    </row>
    <row r="4" spans="1:14" ht="15.5" x14ac:dyDescent="0.35">
      <c r="A4" s="2" t="s">
        <v>2</v>
      </c>
      <c r="D4" s="18">
        <v>3108</v>
      </c>
      <c r="M4" s="21"/>
      <c r="N4" s="22"/>
    </row>
    <row r="5" spans="1:14" ht="15.5" x14ac:dyDescent="0.35">
      <c r="A5" s="2" t="s">
        <v>19</v>
      </c>
      <c r="D5" s="18">
        <v>776</v>
      </c>
      <c r="M5" s="21"/>
      <c r="N5" s="23"/>
    </row>
    <row r="6" spans="1:14" x14ac:dyDescent="0.35">
      <c r="A6" s="28" t="s">
        <v>45</v>
      </c>
      <c r="D6" s="18">
        <v>216</v>
      </c>
      <c r="M6" s="21"/>
      <c r="N6" s="21"/>
    </row>
    <row r="7" spans="1:14" x14ac:dyDescent="0.35">
      <c r="A7" s="2" t="s">
        <v>13</v>
      </c>
      <c r="D7" s="18">
        <v>50</v>
      </c>
      <c r="M7" s="21"/>
    </row>
    <row r="8" spans="1:14" x14ac:dyDescent="0.35">
      <c r="A8" s="2" t="s">
        <v>39</v>
      </c>
      <c r="D8" s="18">
        <v>90</v>
      </c>
      <c r="M8" s="21"/>
    </row>
    <row r="9" spans="1:14" x14ac:dyDescent="0.35">
      <c r="A9" s="2" t="s">
        <v>8</v>
      </c>
      <c r="D9" s="18">
        <v>750</v>
      </c>
      <c r="M9" s="21"/>
    </row>
    <row r="10" spans="1:14" x14ac:dyDescent="0.35">
      <c r="A10" s="2" t="s">
        <v>9</v>
      </c>
      <c r="D10" s="18">
        <v>250</v>
      </c>
      <c r="M10" s="21"/>
    </row>
    <row r="11" spans="1:14" x14ac:dyDescent="0.35">
      <c r="A11" s="2" t="s">
        <v>7</v>
      </c>
      <c r="D11" s="18">
        <v>100</v>
      </c>
      <c r="M11" s="21"/>
    </row>
    <row r="12" spans="1:14" x14ac:dyDescent="0.35">
      <c r="A12" s="2" t="s">
        <v>16</v>
      </c>
      <c r="D12" s="18">
        <v>80</v>
      </c>
      <c r="M12" s="21"/>
    </row>
    <row r="13" spans="1:14" x14ac:dyDescent="0.35">
      <c r="A13" s="2" t="s">
        <v>17</v>
      </c>
      <c r="D13" s="18">
        <v>190</v>
      </c>
      <c r="M13" s="21"/>
    </row>
    <row r="14" spans="1:14" x14ac:dyDescent="0.35">
      <c r="A14" s="2" t="s">
        <v>1</v>
      </c>
      <c r="D14" s="18">
        <v>68</v>
      </c>
      <c r="M14" s="21"/>
    </row>
    <row r="15" spans="1:14" x14ac:dyDescent="0.35">
      <c r="A15" s="2" t="s">
        <v>18</v>
      </c>
      <c r="D15" s="18">
        <v>60</v>
      </c>
      <c r="M15" s="21"/>
    </row>
    <row r="16" spans="1:14" x14ac:dyDescent="0.35">
      <c r="A16" s="2" t="s">
        <v>6</v>
      </c>
      <c r="D16" s="18">
        <v>68</v>
      </c>
    </row>
    <row r="17" spans="1:4" x14ac:dyDescent="0.35">
      <c r="A17" s="2" t="s">
        <v>5</v>
      </c>
      <c r="D17" s="18">
        <v>600</v>
      </c>
    </row>
    <row r="18" spans="1:4" x14ac:dyDescent="0.35">
      <c r="A18" s="2" t="s">
        <v>4</v>
      </c>
      <c r="D18" s="18">
        <v>135</v>
      </c>
    </row>
    <row r="19" spans="1:4" x14ac:dyDescent="0.35">
      <c r="A19" s="2"/>
      <c r="D19" s="18"/>
    </row>
    <row r="20" spans="1:4" x14ac:dyDescent="0.35">
      <c r="A20" s="6" t="s">
        <v>10</v>
      </c>
      <c r="D20" s="18">
        <f>SUM(D4:D18)</f>
        <v>6541</v>
      </c>
    </row>
    <row r="21" spans="1:4" x14ac:dyDescent="0.35">
      <c r="A21" s="6" t="s">
        <v>40</v>
      </c>
      <c r="D21" s="18">
        <v>3000</v>
      </c>
    </row>
    <row r="22" spans="1:4" x14ac:dyDescent="0.35">
      <c r="A22" s="4"/>
      <c r="D22" s="19"/>
    </row>
    <row r="23" spans="1:4" x14ac:dyDescent="0.35">
      <c r="A23" s="7" t="s">
        <v>42</v>
      </c>
      <c r="D23" s="20">
        <v>9263</v>
      </c>
    </row>
    <row r="25" spans="1:4" ht="36" customHeight="1" x14ac:dyDescent="0.35">
      <c r="A25" s="74" t="s">
        <v>43</v>
      </c>
      <c r="B25" s="74"/>
      <c r="C25" s="74"/>
      <c r="D25" s="24">
        <f>D20+D21-D23</f>
        <v>278</v>
      </c>
    </row>
  </sheetData>
  <sheetProtection password="91CE" sheet="1" objects="1" scenarios="1"/>
  <mergeCells count="1">
    <mergeCell ref="A25:C25"/>
  </mergeCells>
  <printOptions gridLine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tabSelected="1" topLeftCell="A16" workbookViewId="0">
      <selection activeCell="H36" sqref="H36"/>
    </sheetView>
  </sheetViews>
  <sheetFormatPr defaultRowHeight="14.5" x14ac:dyDescent="0.35"/>
  <cols>
    <col min="1" max="1" width="32.26953125" customWidth="1"/>
    <col min="2" max="3" width="0" hidden="1" customWidth="1"/>
    <col min="6" max="6" width="10.81640625" customWidth="1"/>
    <col min="8" max="8" width="55.453125" customWidth="1"/>
  </cols>
  <sheetData>
    <row r="1" spans="1:8" ht="29" x14ac:dyDescent="0.35">
      <c r="A1" s="43" t="s">
        <v>74</v>
      </c>
      <c r="B1" s="29"/>
      <c r="C1" s="29"/>
      <c r="D1" s="33" t="s">
        <v>41</v>
      </c>
      <c r="E1" s="34" t="s">
        <v>44</v>
      </c>
      <c r="F1" s="75" t="s">
        <v>63</v>
      </c>
      <c r="G1" s="75"/>
      <c r="H1" s="44" t="s">
        <v>62</v>
      </c>
    </row>
    <row r="2" spans="1:8" x14ac:dyDescent="0.35">
      <c r="A2" s="43" t="s">
        <v>75</v>
      </c>
      <c r="B2" s="29"/>
      <c r="C2" s="53"/>
      <c r="D2" s="25"/>
      <c r="E2" s="70"/>
      <c r="F2" s="71"/>
      <c r="G2" s="71"/>
      <c r="H2" s="72"/>
    </row>
    <row r="3" spans="1:8" x14ac:dyDescent="0.35">
      <c r="A3" s="48" t="s">
        <v>2</v>
      </c>
      <c r="B3" s="29"/>
      <c r="C3" s="29"/>
      <c r="D3" s="35">
        <v>3108</v>
      </c>
      <c r="E3" s="36">
        <v>3261</v>
      </c>
      <c r="F3" s="36">
        <f>E3-D3</f>
        <v>153</v>
      </c>
      <c r="G3" s="45">
        <f>F3/D3</f>
        <v>4.9227799227799227E-2</v>
      </c>
      <c r="H3" s="46" t="s">
        <v>73</v>
      </c>
    </row>
    <row r="4" spans="1:8" x14ac:dyDescent="0.35">
      <c r="A4" s="48" t="s">
        <v>19</v>
      </c>
      <c r="B4" s="29"/>
      <c r="C4" s="29"/>
      <c r="D4" s="35">
        <v>776</v>
      </c>
      <c r="E4" s="36">
        <v>810</v>
      </c>
      <c r="F4" s="36">
        <f t="shared" ref="F4:F34" si="0">E4-D4</f>
        <v>34</v>
      </c>
      <c r="G4" s="45">
        <f t="shared" ref="G4:G29" si="1">F4/D4</f>
        <v>4.3814432989690719E-2</v>
      </c>
      <c r="H4" s="29" t="s">
        <v>66</v>
      </c>
    </row>
    <row r="5" spans="1:8" x14ac:dyDescent="0.35">
      <c r="A5" s="48" t="s">
        <v>7</v>
      </c>
      <c r="B5" s="29"/>
      <c r="C5" s="29"/>
      <c r="D5" s="35">
        <v>100</v>
      </c>
      <c r="E5" s="36">
        <v>700</v>
      </c>
      <c r="F5" s="36">
        <f>E5-D5</f>
        <v>600</v>
      </c>
      <c r="G5" s="45">
        <f>F5/D5</f>
        <v>6</v>
      </c>
      <c r="H5" s="29" t="s">
        <v>52</v>
      </c>
    </row>
    <row r="6" spans="1:8" x14ac:dyDescent="0.35">
      <c r="A6" s="48" t="s">
        <v>46</v>
      </c>
      <c r="B6" s="29"/>
      <c r="C6" s="29"/>
      <c r="D6" s="35"/>
      <c r="E6" s="36">
        <v>90</v>
      </c>
      <c r="F6" s="36">
        <f>E6-D6</f>
        <v>90</v>
      </c>
      <c r="G6" s="37" t="s">
        <v>49</v>
      </c>
      <c r="H6" s="29"/>
    </row>
    <row r="7" spans="1:8" x14ac:dyDescent="0.35">
      <c r="A7" s="49" t="s">
        <v>3</v>
      </c>
      <c r="B7" s="29"/>
      <c r="C7" s="29"/>
      <c r="D7" s="35">
        <v>216</v>
      </c>
      <c r="E7" s="36">
        <v>0</v>
      </c>
      <c r="F7" s="36">
        <f>E7-D7</f>
        <v>-216</v>
      </c>
      <c r="G7" s="45">
        <f t="shared" si="1"/>
        <v>-1</v>
      </c>
      <c r="H7" s="29" t="s">
        <v>59</v>
      </c>
    </row>
    <row r="8" spans="1:8" x14ac:dyDescent="0.35">
      <c r="A8" s="47" t="s">
        <v>77</v>
      </c>
      <c r="B8" s="29"/>
      <c r="C8" s="53"/>
      <c r="D8" s="57"/>
      <c r="E8" s="58"/>
      <c r="F8" s="58"/>
      <c r="G8" s="60"/>
      <c r="H8" s="31"/>
    </row>
    <row r="9" spans="1:8" x14ac:dyDescent="0.35">
      <c r="A9" s="48" t="s">
        <v>13</v>
      </c>
      <c r="B9" s="29"/>
      <c r="C9" s="29"/>
      <c r="D9" s="35">
        <v>50</v>
      </c>
      <c r="E9" s="36">
        <v>50</v>
      </c>
      <c r="F9" s="36">
        <f>E9-D9</f>
        <v>0</v>
      </c>
      <c r="G9" s="45">
        <f>F9/D9</f>
        <v>0</v>
      </c>
      <c r="H9" s="29" t="s">
        <v>82</v>
      </c>
    </row>
    <row r="10" spans="1:8" x14ac:dyDescent="0.35">
      <c r="A10" s="47" t="s">
        <v>76</v>
      </c>
      <c r="B10" s="29"/>
      <c r="C10" s="53"/>
      <c r="D10" s="57"/>
      <c r="E10" s="58"/>
      <c r="F10" s="58"/>
      <c r="G10" s="60"/>
      <c r="H10" s="31"/>
    </row>
    <row r="11" spans="1:8" x14ac:dyDescent="0.35">
      <c r="A11" s="48" t="s">
        <v>16</v>
      </c>
      <c r="B11" s="29"/>
      <c r="C11" s="29"/>
      <c r="D11" s="35">
        <v>80</v>
      </c>
      <c r="E11" s="36">
        <v>100</v>
      </c>
      <c r="F11" s="36">
        <f>E11-D11</f>
        <v>20</v>
      </c>
      <c r="G11" s="45">
        <f>F11/D11</f>
        <v>0.25</v>
      </c>
      <c r="H11" s="29" t="s">
        <v>53</v>
      </c>
    </row>
    <row r="12" spans="1:8" x14ac:dyDescent="0.35">
      <c r="A12" s="48" t="s">
        <v>48</v>
      </c>
      <c r="B12" s="29"/>
      <c r="C12" s="29"/>
      <c r="D12" s="35">
        <v>190</v>
      </c>
      <c r="E12" s="36">
        <v>230</v>
      </c>
      <c r="F12" s="36">
        <f>E12-D12</f>
        <v>40</v>
      </c>
      <c r="G12" s="45">
        <f>F12/D12</f>
        <v>0.21052631578947367</v>
      </c>
      <c r="H12" s="29" t="s">
        <v>54</v>
      </c>
    </row>
    <row r="13" spans="1:8" x14ac:dyDescent="0.35">
      <c r="A13" s="48" t="s">
        <v>4</v>
      </c>
      <c r="B13" s="29"/>
      <c r="C13" s="29"/>
      <c r="D13" s="35">
        <v>135</v>
      </c>
      <c r="E13" s="36">
        <v>85</v>
      </c>
      <c r="F13" s="36">
        <f>E13-D13</f>
        <v>-50</v>
      </c>
      <c r="G13" s="45">
        <f>F13/D13</f>
        <v>-0.37037037037037035</v>
      </c>
      <c r="H13" s="29" t="s">
        <v>68</v>
      </c>
    </row>
    <row r="14" spans="1:8" ht="25" x14ac:dyDescent="0.35">
      <c r="A14" s="51" t="s">
        <v>58</v>
      </c>
      <c r="B14" s="30"/>
      <c r="C14" s="30"/>
      <c r="D14" s="38"/>
      <c r="E14" s="39">
        <v>35</v>
      </c>
      <c r="F14" s="39">
        <f>E14-D14</f>
        <v>35</v>
      </c>
      <c r="G14" s="37" t="s">
        <v>49</v>
      </c>
      <c r="H14" s="30" t="s">
        <v>72</v>
      </c>
    </row>
    <row r="15" spans="1:8" x14ac:dyDescent="0.35">
      <c r="A15" s="50" t="s">
        <v>78</v>
      </c>
      <c r="B15" s="30"/>
      <c r="C15" s="66"/>
      <c r="D15" s="67"/>
      <c r="E15" s="68"/>
      <c r="F15" s="68"/>
      <c r="G15" s="59"/>
      <c r="H15" s="69"/>
    </row>
    <row r="16" spans="1:8" x14ac:dyDescent="0.35">
      <c r="A16" s="48" t="s">
        <v>57</v>
      </c>
      <c r="B16" s="29"/>
      <c r="C16" s="29"/>
      <c r="D16" s="35"/>
      <c r="E16" s="36">
        <v>150</v>
      </c>
      <c r="F16" s="36">
        <v>150</v>
      </c>
      <c r="G16" s="37" t="s">
        <v>49</v>
      </c>
      <c r="H16" s="29" t="s">
        <v>51</v>
      </c>
    </row>
    <row r="17" spans="1:10" x14ac:dyDescent="0.35">
      <c r="A17" s="48" t="s">
        <v>1</v>
      </c>
      <c r="B17" s="29"/>
      <c r="C17" s="29"/>
      <c r="D17" s="35">
        <v>68</v>
      </c>
      <c r="E17" s="36">
        <v>75</v>
      </c>
      <c r="F17" s="36">
        <f>E17-D17</f>
        <v>7</v>
      </c>
      <c r="G17" s="45">
        <f>F17/D17</f>
        <v>0.10294117647058823</v>
      </c>
      <c r="H17" s="29" t="s">
        <v>55</v>
      </c>
    </row>
    <row r="18" spans="1:10" x14ac:dyDescent="0.35">
      <c r="A18" s="48" t="s">
        <v>47</v>
      </c>
      <c r="B18" s="29"/>
      <c r="C18" s="29"/>
      <c r="D18" s="35"/>
      <c r="E18" s="36">
        <v>72</v>
      </c>
      <c r="F18" s="36">
        <f>E18-D18</f>
        <v>72</v>
      </c>
      <c r="G18" s="37" t="s">
        <v>49</v>
      </c>
      <c r="H18" s="29" t="s">
        <v>69</v>
      </c>
    </row>
    <row r="19" spans="1:10" x14ac:dyDescent="0.35">
      <c r="A19" s="47" t="s">
        <v>79</v>
      </c>
      <c r="B19" s="29"/>
      <c r="C19" s="53"/>
      <c r="D19" s="57"/>
      <c r="E19" s="58"/>
      <c r="F19" s="58"/>
      <c r="G19" s="59"/>
      <c r="H19" s="31"/>
    </row>
    <row r="20" spans="1:10" x14ac:dyDescent="0.35">
      <c r="A20" s="48" t="s">
        <v>18</v>
      </c>
      <c r="B20" s="29"/>
      <c r="C20" s="29"/>
      <c r="D20" s="35">
        <v>60</v>
      </c>
      <c r="E20" s="36">
        <v>60</v>
      </c>
      <c r="F20" s="36">
        <f>E20-D20</f>
        <v>0</v>
      </c>
      <c r="G20" s="45">
        <f>F20/D20</f>
        <v>0</v>
      </c>
      <c r="H20" s="29"/>
    </row>
    <row r="21" spans="1:10" x14ac:dyDescent="0.35">
      <c r="A21" s="48" t="s">
        <v>6</v>
      </c>
      <c r="B21" s="29"/>
      <c r="C21" s="29"/>
      <c r="D21" s="35">
        <v>68</v>
      </c>
      <c r="E21" s="36">
        <v>90</v>
      </c>
      <c r="F21" s="36">
        <f>E21-D21</f>
        <v>22</v>
      </c>
      <c r="G21" s="45">
        <f>F21/D21</f>
        <v>0.3235294117647059</v>
      </c>
      <c r="H21" s="29" t="s">
        <v>51</v>
      </c>
    </row>
    <row r="22" spans="1:10" x14ac:dyDescent="0.35">
      <c r="A22" s="48" t="s">
        <v>5</v>
      </c>
      <c r="B22" s="29"/>
      <c r="C22" s="29"/>
      <c r="D22" s="35">
        <v>600</v>
      </c>
      <c r="E22" s="36">
        <v>650</v>
      </c>
      <c r="F22" s="36">
        <f>E22-D22</f>
        <v>50</v>
      </c>
      <c r="G22" s="45">
        <f>F22/D22</f>
        <v>8.3333333333333329E-2</v>
      </c>
      <c r="H22" s="29" t="s">
        <v>56</v>
      </c>
    </row>
    <row r="23" spans="1:10" x14ac:dyDescent="0.35">
      <c r="A23" s="48" t="s">
        <v>60</v>
      </c>
      <c r="B23" s="29"/>
      <c r="C23" s="29"/>
      <c r="D23" s="35"/>
      <c r="E23" s="36">
        <v>93</v>
      </c>
      <c r="F23" s="36">
        <f>E23-D23</f>
        <v>93</v>
      </c>
      <c r="G23" s="37" t="s">
        <v>49</v>
      </c>
      <c r="H23" s="29" t="s">
        <v>61</v>
      </c>
    </row>
    <row r="24" spans="1:10" x14ac:dyDescent="0.35">
      <c r="A24" s="47" t="s">
        <v>8</v>
      </c>
      <c r="B24" s="29"/>
      <c r="C24" s="53"/>
      <c r="D24" s="57"/>
      <c r="E24" s="58"/>
      <c r="F24" s="58"/>
      <c r="G24" s="59"/>
      <c r="H24" s="31"/>
    </row>
    <row r="25" spans="1:10" x14ac:dyDescent="0.35">
      <c r="A25" s="48" t="s">
        <v>39</v>
      </c>
      <c r="B25" s="29"/>
      <c r="C25" s="29"/>
      <c r="D25" s="35">
        <v>90</v>
      </c>
      <c r="E25" s="36">
        <v>70</v>
      </c>
      <c r="F25" s="36">
        <f t="shared" si="0"/>
        <v>-20</v>
      </c>
      <c r="G25" s="45">
        <f t="shared" si="1"/>
        <v>-0.22222222222222221</v>
      </c>
      <c r="H25" s="29" t="s">
        <v>67</v>
      </c>
    </row>
    <row r="26" spans="1:10" x14ac:dyDescent="0.35">
      <c r="A26" s="48" t="s">
        <v>8</v>
      </c>
      <c r="B26" s="29"/>
      <c r="C26" s="29"/>
      <c r="D26" s="35">
        <v>750</v>
      </c>
      <c r="E26" s="36">
        <v>600</v>
      </c>
      <c r="F26" s="36">
        <f t="shared" si="0"/>
        <v>-150</v>
      </c>
      <c r="G26" s="45">
        <f t="shared" si="1"/>
        <v>-0.2</v>
      </c>
      <c r="H26" s="46" t="s">
        <v>83</v>
      </c>
      <c r="J26" s="31"/>
    </row>
    <row r="27" spans="1:10" x14ac:dyDescent="0.35">
      <c r="A27" s="48" t="s">
        <v>9</v>
      </c>
      <c r="B27" s="29"/>
      <c r="C27" s="29"/>
      <c r="D27" s="35">
        <v>250</v>
      </c>
      <c r="E27" s="36">
        <v>250</v>
      </c>
      <c r="F27" s="36">
        <f t="shared" si="0"/>
        <v>0</v>
      </c>
      <c r="G27" s="45">
        <f t="shared" si="1"/>
        <v>0</v>
      </c>
      <c r="H27" s="29" t="s">
        <v>84</v>
      </c>
    </row>
    <row r="28" spans="1:10" x14ac:dyDescent="0.35">
      <c r="A28" s="47" t="s">
        <v>81</v>
      </c>
      <c r="B28" s="29"/>
      <c r="C28" s="53"/>
      <c r="D28" s="57"/>
      <c r="E28" s="58"/>
      <c r="F28" s="58"/>
      <c r="G28" s="60"/>
      <c r="H28" s="31"/>
    </row>
    <row r="29" spans="1:10" ht="39" customHeight="1" x14ac:dyDescent="0.35">
      <c r="A29" s="52" t="s">
        <v>40</v>
      </c>
      <c r="B29" s="30"/>
      <c r="C29" s="30"/>
      <c r="D29" s="38">
        <v>3000</v>
      </c>
      <c r="E29" s="39">
        <v>2000</v>
      </c>
      <c r="F29" s="39">
        <f t="shared" si="0"/>
        <v>-1000</v>
      </c>
      <c r="G29" s="42">
        <f t="shared" si="1"/>
        <v>-0.33333333333333331</v>
      </c>
      <c r="H29" s="40" t="s">
        <v>64</v>
      </c>
    </row>
    <row r="30" spans="1:10" x14ac:dyDescent="0.35">
      <c r="A30" s="47" t="s">
        <v>85</v>
      </c>
      <c r="B30" s="29"/>
      <c r="C30" s="53"/>
      <c r="D30" s="31"/>
      <c r="E30" s="31"/>
      <c r="F30" s="31"/>
      <c r="G30" s="31"/>
      <c r="H30" s="31"/>
    </row>
    <row r="31" spans="1:10" x14ac:dyDescent="0.35">
      <c r="A31" s="48" t="s">
        <v>50</v>
      </c>
      <c r="B31" s="29"/>
      <c r="C31" s="29"/>
      <c r="D31" s="35"/>
      <c r="E31" s="36">
        <v>70</v>
      </c>
      <c r="F31" s="36">
        <v>70</v>
      </c>
      <c r="G31" s="37" t="s">
        <v>49</v>
      </c>
      <c r="H31" s="29"/>
    </row>
    <row r="32" spans="1:10" x14ac:dyDescent="0.35">
      <c r="A32" s="32" t="s">
        <v>71</v>
      </c>
      <c r="B32" s="29"/>
      <c r="C32" s="29"/>
      <c r="D32" s="35">
        <f>SUM(D3:D31)</f>
        <v>9541</v>
      </c>
      <c r="E32" s="41">
        <f>SUM(E3:E31)</f>
        <v>9541</v>
      </c>
      <c r="F32" s="36">
        <f t="shared" si="0"/>
        <v>0</v>
      </c>
      <c r="G32" s="45">
        <f>F32/D32</f>
        <v>0</v>
      </c>
      <c r="H32" s="29" t="s">
        <v>70</v>
      </c>
    </row>
    <row r="33" spans="1:8" x14ac:dyDescent="0.35">
      <c r="A33" s="63"/>
      <c r="B33" s="31"/>
      <c r="C33" s="31"/>
      <c r="D33" s="64"/>
      <c r="E33" s="58"/>
      <c r="F33" s="58"/>
      <c r="G33" s="65"/>
      <c r="H33" s="31"/>
    </row>
    <row r="34" spans="1:8" x14ac:dyDescent="0.35">
      <c r="A34" s="61" t="s">
        <v>42</v>
      </c>
      <c r="B34" s="56"/>
      <c r="C34" s="56"/>
      <c r="D34" s="62">
        <v>9263</v>
      </c>
      <c r="E34" s="54">
        <f>SUM(E32:E32)</f>
        <v>9541</v>
      </c>
      <c r="F34" s="54">
        <f t="shared" si="0"/>
        <v>278</v>
      </c>
      <c r="G34" s="55">
        <f>F34/D34</f>
        <v>3.0011875202418221E-2</v>
      </c>
      <c r="H34" s="56" t="s">
        <v>65</v>
      </c>
    </row>
    <row r="35" spans="1:8" x14ac:dyDescent="0.35">
      <c r="A35" s="31"/>
      <c r="B35" s="31"/>
      <c r="E35" s="26"/>
    </row>
    <row r="36" spans="1:8" x14ac:dyDescent="0.35">
      <c r="A36" s="76" t="s">
        <v>86</v>
      </c>
      <c r="B36" s="76"/>
      <c r="C36" s="76"/>
      <c r="D36" s="76"/>
      <c r="E36" s="76"/>
      <c r="F36" s="76"/>
      <c r="G36" s="76"/>
      <c r="H36" s="73"/>
    </row>
  </sheetData>
  <mergeCells count="2">
    <mergeCell ref="F1:G1"/>
    <mergeCell ref="A36:G36"/>
  </mergeCells>
  <conditionalFormatting sqref="G32:G34 G3:G5 G7:G13 G17 G20:G22 G25:G29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horizontalDpi="360" verticalDpi="36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AB28-0041-4249-A1C9-114B612C2D1F}">
  <dimension ref="A1:J36"/>
  <sheetViews>
    <sheetView workbookViewId="0">
      <selection activeCell="F2" sqref="F1:F1048576"/>
    </sheetView>
  </sheetViews>
  <sheetFormatPr defaultRowHeight="14.5" x14ac:dyDescent="0.35"/>
  <cols>
    <col min="1" max="1" width="32.26953125" customWidth="1"/>
    <col min="2" max="3" width="0" hidden="1" customWidth="1"/>
    <col min="6" max="6" width="10.81640625" customWidth="1"/>
    <col min="8" max="8" width="55.453125" customWidth="1"/>
  </cols>
  <sheetData>
    <row r="1" spans="1:8" ht="29" x14ac:dyDescent="0.35">
      <c r="A1" s="43" t="s">
        <v>74</v>
      </c>
      <c r="B1" s="29"/>
      <c r="C1" s="29"/>
      <c r="D1" s="33" t="s">
        <v>41</v>
      </c>
      <c r="E1" s="34" t="s">
        <v>44</v>
      </c>
      <c r="F1" s="75" t="s">
        <v>63</v>
      </c>
      <c r="G1" s="75"/>
      <c r="H1" s="44" t="s">
        <v>62</v>
      </c>
    </row>
    <row r="2" spans="1:8" x14ac:dyDescent="0.35">
      <c r="A2" s="43" t="s">
        <v>75</v>
      </c>
      <c r="B2" s="29"/>
      <c r="C2" s="53"/>
      <c r="D2" s="25"/>
      <c r="E2" s="70"/>
      <c r="F2" s="71"/>
      <c r="G2" s="71"/>
      <c r="H2" s="72"/>
    </row>
    <row r="3" spans="1:8" x14ac:dyDescent="0.35">
      <c r="A3" s="48" t="s">
        <v>2</v>
      </c>
      <c r="B3" s="29"/>
      <c r="C3" s="29"/>
      <c r="D3" s="35">
        <v>3108</v>
      </c>
      <c r="E3" s="36">
        <v>3261</v>
      </c>
      <c r="F3" s="36">
        <f>E3-D3</f>
        <v>153</v>
      </c>
      <c r="G3" s="45">
        <f>F3/D3</f>
        <v>4.9227799227799227E-2</v>
      </c>
      <c r="H3" s="46" t="s">
        <v>73</v>
      </c>
    </row>
    <row r="4" spans="1:8" x14ac:dyDescent="0.35">
      <c r="A4" s="48" t="s">
        <v>19</v>
      </c>
      <c r="B4" s="29"/>
      <c r="C4" s="29"/>
      <c r="D4" s="35">
        <v>776</v>
      </c>
      <c r="E4" s="36">
        <v>810</v>
      </c>
      <c r="F4" s="36">
        <f t="shared" ref="F4:F34" si="0">E4-D4</f>
        <v>34</v>
      </c>
      <c r="G4" s="45">
        <f t="shared" ref="G4:G29" si="1">F4/D4</f>
        <v>4.3814432989690719E-2</v>
      </c>
      <c r="H4" s="29" t="s">
        <v>66</v>
      </c>
    </row>
    <row r="5" spans="1:8" x14ac:dyDescent="0.35">
      <c r="A5" s="48" t="s">
        <v>7</v>
      </c>
      <c r="B5" s="29"/>
      <c r="C5" s="29"/>
      <c r="D5" s="35">
        <v>100</v>
      </c>
      <c r="E5" s="36">
        <v>700</v>
      </c>
      <c r="F5" s="36">
        <f>E5-D5</f>
        <v>600</v>
      </c>
      <c r="G5" s="45">
        <f>F5/D5</f>
        <v>6</v>
      </c>
      <c r="H5" s="29" t="s">
        <v>52</v>
      </c>
    </row>
    <row r="6" spans="1:8" x14ac:dyDescent="0.35">
      <c r="A6" s="48" t="s">
        <v>46</v>
      </c>
      <c r="B6" s="29"/>
      <c r="C6" s="29"/>
      <c r="D6" s="35"/>
      <c r="E6" s="36">
        <v>90</v>
      </c>
      <c r="F6" s="36">
        <f>E6-D6</f>
        <v>90</v>
      </c>
      <c r="G6" s="37" t="s">
        <v>49</v>
      </c>
      <c r="H6" s="29"/>
    </row>
    <row r="7" spans="1:8" x14ac:dyDescent="0.35">
      <c r="A7" s="49" t="s">
        <v>3</v>
      </c>
      <c r="B7" s="29"/>
      <c r="C7" s="29"/>
      <c r="D7" s="35">
        <v>216</v>
      </c>
      <c r="E7" s="36">
        <v>0</v>
      </c>
      <c r="F7" s="36">
        <f>E7-D7</f>
        <v>-216</v>
      </c>
      <c r="G7" s="45">
        <f t="shared" si="1"/>
        <v>-1</v>
      </c>
      <c r="H7" s="29" t="s">
        <v>59</v>
      </c>
    </row>
    <row r="8" spans="1:8" x14ac:dyDescent="0.35">
      <c r="A8" s="47" t="s">
        <v>77</v>
      </c>
      <c r="B8" s="29"/>
      <c r="C8" s="53"/>
      <c r="D8" s="57"/>
      <c r="E8" s="58"/>
      <c r="F8" s="58"/>
      <c r="G8" s="60"/>
      <c r="H8" s="31"/>
    </row>
    <row r="9" spans="1:8" x14ac:dyDescent="0.35">
      <c r="A9" s="48" t="s">
        <v>13</v>
      </c>
      <c r="B9" s="29"/>
      <c r="C9" s="29"/>
      <c r="D9" s="35">
        <v>50</v>
      </c>
      <c r="E9" s="36">
        <v>50</v>
      </c>
      <c r="F9" s="36">
        <f>E9-D9</f>
        <v>0</v>
      </c>
      <c r="G9" s="45">
        <f>F9/D9</f>
        <v>0</v>
      </c>
      <c r="H9" s="29" t="s">
        <v>82</v>
      </c>
    </row>
    <row r="10" spans="1:8" x14ac:dyDescent="0.35">
      <c r="A10" s="47" t="s">
        <v>76</v>
      </c>
      <c r="B10" s="29"/>
      <c r="C10" s="53"/>
      <c r="D10" s="57"/>
      <c r="E10" s="58"/>
      <c r="F10" s="58"/>
      <c r="G10" s="60"/>
      <c r="H10" s="31"/>
    </row>
    <row r="11" spans="1:8" x14ac:dyDescent="0.35">
      <c r="A11" s="48" t="s">
        <v>16</v>
      </c>
      <c r="B11" s="29"/>
      <c r="C11" s="29"/>
      <c r="D11" s="35">
        <v>80</v>
      </c>
      <c r="E11" s="36">
        <v>100</v>
      </c>
      <c r="F11" s="36">
        <f>E11-D11</f>
        <v>20</v>
      </c>
      <c r="G11" s="45">
        <f>F11/D11</f>
        <v>0.25</v>
      </c>
      <c r="H11" s="29" t="s">
        <v>53</v>
      </c>
    </row>
    <row r="12" spans="1:8" x14ac:dyDescent="0.35">
      <c r="A12" s="48" t="s">
        <v>48</v>
      </c>
      <c r="B12" s="29"/>
      <c r="C12" s="29"/>
      <c r="D12" s="35">
        <v>190</v>
      </c>
      <c r="E12" s="36">
        <v>230</v>
      </c>
      <c r="F12" s="36">
        <f>E12-D12</f>
        <v>40</v>
      </c>
      <c r="G12" s="45">
        <f>F12/D12</f>
        <v>0.21052631578947367</v>
      </c>
      <c r="H12" s="29" t="s">
        <v>54</v>
      </c>
    </row>
    <row r="13" spans="1:8" x14ac:dyDescent="0.35">
      <c r="A13" s="48" t="s">
        <v>4</v>
      </c>
      <c r="B13" s="29"/>
      <c r="C13" s="29"/>
      <c r="D13" s="35">
        <v>135</v>
      </c>
      <c r="E13" s="36">
        <v>85</v>
      </c>
      <c r="F13" s="36">
        <f>E13-D13</f>
        <v>-50</v>
      </c>
      <c r="G13" s="45">
        <f>F13/D13</f>
        <v>-0.37037037037037035</v>
      </c>
      <c r="H13" s="29" t="s">
        <v>68</v>
      </c>
    </row>
    <row r="14" spans="1:8" ht="25" x14ac:dyDescent="0.35">
      <c r="A14" s="51" t="s">
        <v>58</v>
      </c>
      <c r="B14" s="30"/>
      <c r="C14" s="30"/>
      <c r="D14" s="38"/>
      <c r="E14" s="39">
        <v>35</v>
      </c>
      <c r="F14" s="39">
        <f>E14-D14</f>
        <v>35</v>
      </c>
      <c r="G14" s="37" t="s">
        <v>49</v>
      </c>
      <c r="H14" s="30" t="s">
        <v>72</v>
      </c>
    </row>
    <row r="15" spans="1:8" x14ac:dyDescent="0.35">
      <c r="A15" s="50" t="s">
        <v>78</v>
      </c>
      <c r="B15" s="30"/>
      <c r="C15" s="66"/>
      <c r="D15" s="67"/>
      <c r="E15" s="68"/>
      <c r="F15" s="68"/>
      <c r="G15" s="59"/>
      <c r="H15" s="69"/>
    </row>
    <row r="16" spans="1:8" x14ac:dyDescent="0.35">
      <c r="A16" s="48" t="s">
        <v>57</v>
      </c>
      <c r="B16" s="29"/>
      <c r="C16" s="29"/>
      <c r="D16" s="35"/>
      <c r="E16" s="36">
        <v>150</v>
      </c>
      <c r="F16" s="36">
        <v>150</v>
      </c>
      <c r="G16" s="37" t="s">
        <v>49</v>
      </c>
      <c r="H16" s="29" t="s">
        <v>51</v>
      </c>
    </row>
    <row r="17" spans="1:10" x14ac:dyDescent="0.35">
      <c r="A17" s="48" t="s">
        <v>1</v>
      </c>
      <c r="B17" s="29"/>
      <c r="C17" s="29"/>
      <c r="D17" s="35">
        <v>68</v>
      </c>
      <c r="E17" s="36">
        <v>75</v>
      </c>
      <c r="F17" s="36">
        <f>E17-D17</f>
        <v>7</v>
      </c>
      <c r="G17" s="45">
        <f>F17/D17</f>
        <v>0.10294117647058823</v>
      </c>
      <c r="H17" s="29" t="s">
        <v>55</v>
      </c>
    </row>
    <row r="18" spans="1:10" x14ac:dyDescent="0.35">
      <c r="A18" s="48" t="s">
        <v>47</v>
      </c>
      <c r="B18" s="29"/>
      <c r="C18" s="29"/>
      <c r="D18" s="35"/>
      <c r="E18" s="36">
        <v>72</v>
      </c>
      <c r="F18" s="36">
        <f>E18-D18</f>
        <v>72</v>
      </c>
      <c r="G18" s="37" t="s">
        <v>49</v>
      </c>
      <c r="H18" s="29" t="s">
        <v>69</v>
      </c>
    </row>
    <row r="19" spans="1:10" x14ac:dyDescent="0.35">
      <c r="A19" s="47" t="s">
        <v>79</v>
      </c>
      <c r="B19" s="29"/>
      <c r="C19" s="53"/>
      <c r="D19" s="57"/>
      <c r="E19" s="58"/>
      <c r="F19" s="58"/>
      <c r="G19" s="59"/>
      <c r="H19" s="31"/>
    </row>
    <row r="20" spans="1:10" x14ac:dyDescent="0.35">
      <c r="A20" s="48" t="s">
        <v>18</v>
      </c>
      <c r="B20" s="29"/>
      <c r="C20" s="29"/>
      <c r="D20" s="35">
        <v>60</v>
      </c>
      <c r="E20" s="36">
        <v>60</v>
      </c>
      <c r="F20" s="36">
        <f>E20-D20</f>
        <v>0</v>
      </c>
      <c r="G20" s="45">
        <f>F20/D20</f>
        <v>0</v>
      </c>
      <c r="H20" s="29"/>
    </row>
    <row r="21" spans="1:10" x14ac:dyDescent="0.35">
      <c r="A21" s="48" t="s">
        <v>6</v>
      </c>
      <c r="B21" s="29"/>
      <c r="C21" s="29"/>
      <c r="D21" s="35">
        <v>68</v>
      </c>
      <c r="E21" s="36">
        <v>90</v>
      </c>
      <c r="F21" s="36">
        <f>E21-D21</f>
        <v>22</v>
      </c>
      <c r="G21" s="45">
        <f>F21/D21</f>
        <v>0.3235294117647059</v>
      </c>
      <c r="H21" s="29" t="s">
        <v>51</v>
      </c>
    </row>
    <row r="22" spans="1:10" x14ac:dyDescent="0.35">
      <c r="A22" s="48" t="s">
        <v>5</v>
      </c>
      <c r="B22" s="29"/>
      <c r="C22" s="29"/>
      <c r="D22" s="35">
        <v>600</v>
      </c>
      <c r="E22" s="36">
        <v>650</v>
      </c>
      <c r="F22" s="36">
        <f>E22-D22</f>
        <v>50</v>
      </c>
      <c r="G22" s="45">
        <f>F22/D22</f>
        <v>8.3333333333333329E-2</v>
      </c>
      <c r="H22" s="29" t="s">
        <v>56</v>
      </c>
    </row>
    <row r="23" spans="1:10" x14ac:dyDescent="0.35">
      <c r="A23" s="48" t="s">
        <v>60</v>
      </c>
      <c r="B23" s="29"/>
      <c r="C23" s="29"/>
      <c r="D23" s="35"/>
      <c r="E23" s="36">
        <v>93</v>
      </c>
      <c r="F23" s="36">
        <f>E23-D23</f>
        <v>93</v>
      </c>
      <c r="G23" s="37" t="s">
        <v>49</v>
      </c>
      <c r="H23" s="29" t="s">
        <v>61</v>
      </c>
    </row>
    <row r="24" spans="1:10" x14ac:dyDescent="0.35">
      <c r="A24" s="47" t="s">
        <v>8</v>
      </c>
      <c r="B24" s="29"/>
      <c r="C24" s="53"/>
      <c r="D24" s="57"/>
      <c r="E24" s="58"/>
      <c r="F24" s="58"/>
      <c r="G24" s="59"/>
      <c r="H24" s="31"/>
    </row>
    <row r="25" spans="1:10" x14ac:dyDescent="0.35">
      <c r="A25" s="48" t="s">
        <v>39</v>
      </c>
      <c r="B25" s="29"/>
      <c r="C25" s="29"/>
      <c r="D25" s="35">
        <v>90</v>
      </c>
      <c r="E25" s="36">
        <v>70</v>
      </c>
      <c r="F25" s="36">
        <f t="shared" si="0"/>
        <v>-20</v>
      </c>
      <c r="G25" s="45">
        <f t="shared" si="1"/>
        <v>-0.22222222222222221</v>
      </c>
      <c r="H25" s="29" t="s">
        <v>67</v>
      </c>
    </row>
    <row r="26" spans="1:10" x14ac:dyDescent="0.35">
      <c r="A26" s="48" t="s">
        <v>8</v>
      </c>
      <c r="B26" s="29"/>
      <c r="C26" s="29"/>
      <c r="D26" s="35">
        <v>750</v>
      </c>
      <c r="E26" s="36">
        <v>600</v>
      </c>
      <c r="F26" s="36">
        <f t="shared" si="0"/>
        <v>-150</v>
      </c>
      <c r="G26" s="45">
        <f t="shared" si="1"/>
        <v>-0.2</v>
      </c>
      <c r="H26" s="46" t="s">
        <v>83</v>
      </c>
      <c r="J26" s="31"/>
    </row>
    <row r="27" spans="1:10" x14ac:dyDescent="0.35">
      <c r="A27" s="48" t="s">
        <v>9</v>
      </c>
      <c r="B27" s="29"/>
      <c r="C27" s="29"/>
      <c r="D27" s="35">
        <v>250</v>
      </c>
      <c r="E27" s="36">
        <v>250</v>
      </c>
      <c r="F27" s="36">
        <f t="shared" si="0"/>
        <v>0</v>
      </c>
      <c r="G27" s="45">
        <f t="shared" si="1"/>
        <v>0</v>
      </c>
      <c r="H27" s="29" t="s">
        <v>84</v>
      </c>
    </row>
    <row r="28" spans="1:10" x14ac:dyDescent="0.35">
      <c r="A28" s="47" t="s">
        <v>81</v>
      </c>
      <c r="B28" s="29"/>
      <c r="C28" s="53"/>
      <c r="D28" s="57"/>
      <c r="E28" s="58"/>
      <c r="F28" s="58"/>
      <c r="G28" s="60"/>
      <c r="H28" s="31"/>
    </row>
    <row r="29" spans="1:10" ht="39" customHeight="1" x14ac:dyDescent="0.35">
      <c r="A29" s="52" t="s">
        <v>40</v>
      </c>
      <c r="B29" s="30"/>
      <c r="C29" s="30"/>
      <c r="D29" s="38">
        <v>3000</v>
      </c>
      <c r="E29" s="39">
        <v>2000</v>
      </c>
      <c r="F29" s="39">
        <f t="shared" si="0"/>
        <v>-1000</v>
      </c>
      <c r="G29" s="42">
        <f t="shared" si="1"/>
        <v>-0.33333333333333331</v>
      </c>
      <c r="H29" s="40" t="s">
        <v>64</v>
      </c>
    </row>
    <row r="30" spans="1:10" x14ac:dyDescent="0.35">
      <c r="A30" s="47" t="s">
        <v>85</v>
      </c>
      <c r="B30" s="29"/>
      <c r="C30" s="53"/>
      <c r="D30" s="31"/>
      <c r="E30" s="31"/>
      <c r="F30" s="31"/>
      <c r="G30" s="31"/>
      <c r="H30" s="31"/>
    </row>
    <row r="31" spans="1:10" x14ac:dyDescent="0.35">
      <c r="A31" s="48" t="s">
        <v>50</v>
      </c>
      <c r="B31" s="29"/>
      <c r="C31" s="29"/>
      <c r="D31" s="35"/>
      <c r="E31" s="36">
        <v>70</v>
      </c>
      <c r="F31" s="36">
        <v>70</v>
      </c>
      <c r="G31" s="37" t="s">
        <v>49</v>
      </c>
      <c r="H31" s="29"/>
    </row>
    <row r="32" spans="1:10" x14ac:dyDescent="0.35">
      <c r="A32" s="32" t="s">
        <v>71</v>
      </c>
      <c r="B32" s="29"/>
      <c r="C32" s="29"/>
      <c r="D32" s="35">
        <f>SUM(D3:D31)</f>
        <v>9541</v>
      </c>
      <c r="E32" s="41">
        <f>SUM(E3:E31)</f>
        <v>9541</v>
      </c>
      <c r="F32" s="36">
        <f t="shared" si="0"/>
        <v>0</v>
      </c>
      <c r="G32" s="45">
        <f>F32/D32</f>
        <v>0</v>
      </c>
      <c r="H32" s="29" t="s">
        <v>70</v>
      </c>
    </row>
    <row r="33" spans="1:8" x14ac:dyDescent="0.35">
      <c r="A33" s="63"/>
      <c r="B33" s="31"/>
      <c r="C33" s="31"/>
      <c r="D33" s="64"/>
      <c r="E33" s="58"/>
      <c r="F33" s="58"/>
      <c r="G33" s="65"/>
      <c r="H33" s="31"/>
    </row>
    <row r="34" spans="1:8" x14ac:dyDescent="0.35">
      <c r="A34" s="61" t="s">
        <v>42</v>
      </c>
      <c r="B34" s="56"/>
      <c r="C34" s="56"/>
      <c r="D34" s="62">
        <v>9263</v>
      </c>
      <c r="E34" s="54">
        <f>SUM(E32:E32)</f>
        <v>9541</v>
      </c>
      <c r="F34" s="54">
        <f t="shared" si="0"/>
        <v>278</v>
      </c>
      <c r="G34" s="55">
        <f>F34/D34</f>
        <v>3.0011875202418221E-2</v>
      </c>
      <c r="H34" s="56" t="s">
        <v>65</v>
      </c>
    </row>
    <row r="35" spans="1:8" x14ac:dyDescent="0.35">
      <c r="A35" s="31"/>
      <c r="B35" s="31"/>
      <c r="E35" s="26"/>
    </row>
    <row r="36" spans="1:8" x14ac:dyDescent="0.35">
      <c r="A36" s="76" t="s">
        <v>80</v>
      </c>
      <c r="B36" s="76"/>
      <c r="C36" s="76"/>
      <c r="D36" s="76"/>
      <c r="E36" s="76"/>
      <c r="F36" s="76"/>
      <c r="G36" s="76"/>
      <c r="H36" s="73"/>
    </row>
  </sheetData>
  <sheetProtection password="91CE" sheet="1" objects="1" scenarios="1"/>
  <mergeCells count="2">
    <mergeCell ref="F1:G1"/>
    <mergeCell ref="A36:G36"/>
  </mergeCells>
  <conditionalFormatting sqref="G32:G34 G3:G5 G7:G13 G17 G20:G22 G25:G29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horizontalDpi="360" verticalDpi="36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87CB-B35A-4B03-AD29-35072C79A8A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Agreed 2018 2019</vt:lpstr>
      <vt:lpstr>Agreed 2019 2020</vt:lpstr>
      <vt:lpstr>Agreed 2020-21</vt:lpstr>
      <vt:lpstr>Proposal 2021-22</vt:lpstr>
      <vt:lpstr>Sheet1</vt:lpstr>
      <vt:lpstr>'Agreed 2019 2020'!Print_Area</vt:lpstr>
      <vt:lpstr>'Agreed 2020-21'!Print_Titles</vt:lpstr>
      <vt:lpstr>'Proposal 2021-22'!Print_Titles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Bright</cp:lastModifiedBy>
  <cp:lastPrinted>2019-12-12T14:04:28Z</cp:lastPrinted>
  <dcterms:created xsi:type="dcterms:W3CDTF">2017-07-19T12:51:29Z</dcterms:created>
  <dcterms:modified xsi:type="dcterms:W3CDTF">2021-04-09T22:44:02Z</dcterms:modified>
</cp:coreProperties>
</file>